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20" yWindow="1120" windowWidth="16480" windowHeight="9920" activeTab="0"/>
  </bookViews>
  <sheets>
    <sheet name="Groupe 1" sheetId="1" r:id="rId1"/>
    <sheet name="Groupe 2" sheetId="2" r:id="rId2"/>
  </sheets>
  <externalReferences>
    <externalReference r:id="rId5"/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<sst xmlns="http://schemas.openxmlformats.org/spreadsheetml/2006/main" count="82" uniqueCount="27">
  <si>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</si>
  <si>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</si>
  <si>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</si>
  <si>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</si>
  <si>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</si>
  <si>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</si>
  <si>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</si>
  <si>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</si>
  <si>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</si>
  <si>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</si>
  <si>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</si>
  <si>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</si>
  <si>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</si>
  <si>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</si>
  <si>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</si>
  <si>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Julien Witschard</t>
  </si>
  <si>
    <t>Villars-sur-Glâne</t>
  </si>
  <si>
    <t>Camille-Henri Waeber</t>
  </si>
  <si>
    <t>Rossens</t>
  </si>
  <si>
    <t>Adis Hrnic</t>
  </si>
  <si>
    <t>Fribourg</t>
  </si>
  <si>
    <t>Malik Lainsbury</t>
  </si>
  <si>
    <t>Florian Kolly</t>
  </si>
  <si>
    <t>Bulle</t>
  </si>
  <si>
    <t>Dylan Egli</t>
  </si>
  <si>
    <t>Alain Perroud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</si>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</sst>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4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48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4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5" xfId="0" applyFont="1" applyFill="1" applyBorder="1" applyAlignment="1" applyProtection="1">
      <alignment horizontal="centerContinuous" vertical="center"/>
      <protection locked="0"/>
    </xf>
    <xf numFmtId="0" fontId="2" fillId="2" borderId="36" xfId="0" applyFont="1" applyFill="1" applyBorder="1" applyAlignment="1" applyProtection="1">
      <alignment horizontal="centerContinuous" vertical="center"/>
      <protection locked="0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horizontal="centerContinuous" vertical="center"/>
      <protection locked="0"/>
    </xf>
    <xf numFmtId="0" fontId="2" fillId="2" borderId="45" xfId="0" applyFont="1" applyFill="1" applyBorder="1" applyAlignment="1" applyProtection="1">
      <alignment horizontal="centerContinuous" vertic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tabSelected="1"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07">
        <v>41342</v>
      </c>
      <c r="Q1" s="107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>COUNTIF($O$16:$O$21,C2)</f>
        <v>3</v>
      </c>
      <c r="F2" s="47"/>
      <c r="G2" s="48">
        <f>SUM(P16,P18,P20)</f>
        <v>9</v>
      </c>
      <c r="H2" s="49"/>
      <c r="I2" s="46">
        <f>SUM(Q16,Q18,Q20)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>COUNTIF($O$16:$O$21,C3)</f>
        <v>2</v>
      </c>
      <c r="F3" s="49"/>
      <c r="G3" s="48">
        <f>SUM(P17,P19,Q20)</f>
        <v>6</v>
      </c>
      <c r="H3" s="49"/>
      <c r="I3" s="51">
        <f>SUM(Q17,Q19,P20)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>COUNTIF($O$16:$O$21,C4)</f>
        <v>1</v>
      </c>
      <c r="F4" s="47"/>
      <c r="G4" s="48">
        <f>SUM(Q17,Q18,P21)</f>
        <v>4</v>
      </c>
      <c r="H4" s="49"/>
      <c r="I4" s="51">
        <f>SUM(P17,P18,Q21)</f>
        <v>6</v>
      </c>
      <c r="J4" s="52"/>
      <c r="K4" s="6"/>
      <c r="L4" s="6"/>
      <c r="M4" s="6"/>
      <c r="N4" s="6"/>
      <c r="O4" s="5" t="s">
        <v>14</v>
      </c>
      <c r="P4" s="42">
        <v>1</v>
      </c>
      <c r="Q4" s="8"/>
    </row>
    <row r="5" spans="1:17" ht="12.75" thickBot="1">
      <c r="A5" s="53">
        <v>4</v>
      </c>
      <c r="B5" s="54"/>
      <c r="C5" s="55" t="s">
        <v>21</v>
      </c>
      <c r="D5" s="55" t="s">
        <v>20</v>
      </c>
      <c r="E5" s="56">
        <f>COUNTIF($O$16:$O$21,C5)</f>
        <v>0</v>
      </c>
      <c r="F5" s="57"/>
      <c r="G5" s="58">
        <f>SUM(Q16,Q19,Q21)</f>
        <v>0</v>
      </c>
      <c r="H5" s="57"/>
      <c r="I5" s="59">
        <f>SUM(P16,P19,P21)</f>
        <v>9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2">
        <v>4</v>
      </c>
      <c r="L15" s="113"/>
      <c r="M15" s="114">
        <v>5</v>
      </c>
      <c r="N15" s="115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A5</f>
        <v>4</v>
      </c>
      <c r="C16" s="63" t="str">
        <f>C2</f>
        <v>Julien Witschard</v>
      </c>
      <c r="D16" s="64" t="str">
        <f>C5</f>
        <v>Malik Lainsbury</v>
      </c>
      <c r="E16" s="65">
        <v>11</v>
      </c>
      <c r="F16" s="66">
        <v>6</v>
      </c>
      <c r="G16" s="65">
        <v>11</v>
      </c>
      <c r="H16" s="66">
        <v>8</v>
      </c>
      <c r="I16" s="65">
        <v>11</v>
      </c>
      <c r="J16" s="67">
        <v>9</v>
      </c>
      <c r="K16" s="68"/>
      <c r="L16" s="69"/>
      <c r="M16" s="68"/>
      <c r="N16" s="69"/>
      <c r="O16" s="70" t="str">
        <f aca="true" t="shared" si="0" ref="O16:O21">IF(AND(P16&lt;3,Q16&lt;3),"",IF(P16=3,C16,D16))</f>
        <v>Julien Witschard</v>
      </c>
      <c r="P16" s="71">
        <f aca="true" t="shared" si="1" ref="P16:P21">(E16&gt;F16)+(G16&gt;H16)+(I16&gt;J16)+(K16&gt;L16)+(M16&gt;N16)</f>
        <v>3</v>
      </c>
      <c r="Q16" s="72">
        <f aca="true" t="shared" si="2" ref="Q16:Q21">(E16&lt;F16)+(G16&lt;H16)+(I16&lt;J16)+(K16&lt;L16)+(M16&lt;N16)</f>
        <v>0</v>
      </c>
    </row>
    <row r="17" spans="1:17" ht="12.75" thickBot="1">
      <c r="A17" s="77">
        <f>A3</f>
        <v>2</v>
      </c>
      <c r="B17" s="78">
        <f>A4</f>
        <v>3</v>
      </c>
      <c r="C17" s="79" t="str">
        <f>C3</f>
        <v>Camille-Henri Waeber</v>
      </c>
      <c r="D17" s="80" t="str">
        <f>C4</f>
        <v>Adis Hrnic</v>
      </c>
      <c r="E17" s="81">
        <v>11</v>
      </c>
      <c r="F17" s="82">
        <v>3</v>
      </c>
      <c r="G17" s="81">
        <v>2</v>
      </c>
      <c r="H17" s="82">
        <v>11</v>
      </c>
      <c r="I17" s="81">
        <v>11</v>
      </c>
      <c r="J17" s="83">
        <v>9</v>
      </c>
      <c r="K17" s="84">
        <v>11</v>
      </c>
      <c r="L17" s="83">
        <v>6</v>
      </c>
      <c r="M17" s="84"/>
      <c r="N17" s="83"/>
      <c r="O17" s="85" t="str">
        <f t="shared" si="0"/>
        <v>Camille-Henri Waeber</v>
      </c>
      <c r="P17" s="86">
        <f t="shared" si="1"/>
        <v>3</v>
      </c>
      <c r="Q17" s="87">
        <f t="shared" si="2"/>
        <v>1</v>
      </c>
    </row>
    <row r="18" spans="1:17" ht="12">
      <c r="A18" s="61">
        <f>A2</f>
        <v>1</v>
      </c>
      <c r="B18" s="62">
        <f>A4</f>
        <v>3</v>
      </c>
      <c r="C18" s="63" t="str">
        <f>C2</f>
        <v>Julien Witschard</v>
      </c>
      <c r="D18" s="64" t="str">
        <f>C4</f>
        <v>Adis Hrnic</v>
      </c>
      <c r="E18" s="73">
        <v>11</v>
      </c>
      <c r="F18" s="74">
        <v>3</v>
      </c>
      <c r="G18" s="73">
        <v>11</v>
      </c>
      <c r="H18" s="74">
        <v>8</v>
      </c>
      <c r="I18" s="73">
        <v>11</v>
      </c>
      <c r="J18" s="75">
        <v>5</v>
      </c>
      <c r="K18" s="68"/>
      <c r="L18" s="69"/>
      <c r="M18" s="68"/>
      <c r="N18" s="69"/>
      <c r="O18" s="70" t="str">
        <f t="shared" si="0"/>
        <v>Julien Witschard</v>
      </c>
      <c r="P18" s="76">
        <f t="shared" si="1"/>
        <v>3</v>
      </c>
      <c r="Q18" s="72">
        <f t="shared" si="2"/>
        <v>0</v>
      </c>
    </row>
    <row r="19" spans="1:17" ht="12.75" thickBot="1">
      <c r="A19" s="77">
        <f>A3</f>
        <v>2</v>
      </c>
      <c r="B19" s="78">
        <f>A5</f>
        <v>4</v>
      </c>
      <c r="C19" s="79" t="str">
        <f>C3</f>
        <v>Camille-Henri Waeber</v>
      </c>
      <c r="D19" s="80" t="str">
        <f>C5</f>
        <v>Malik Lainsbury</v>
      </c>
      <c r="E19" s="81">
        <v>12</v>
      </c>
      <c r="F19" s="82">
        <v>10</v>
      </c>
      <c r="G19" s="81">
        <v>11</v>
      </c>
      <c r="H19" s="82">
        <v>5</v>
      </c>
      <c r="I19" s="81">
        <v>11</v>
      </c>
      <c r="J19" s="83">
        <v>5</v>
      </c>
      <c r="K19" s="84"/>
      <c r="L19" s="83"/>
      <c r="M19" s="84"/>
      <c r="N19" s="83"/>
      <c r="O19" s="85" t="str">
        <f t="shared" si="0"/>
        <v>Camille-Henri Waeber</v>
      </c>
      <c r="P19" s="86">
        <f t="shared" si="1"/>
        <v>3</v>
      </c>
      <c r="Q19" s="87">
        <f t="shared" si="2"/>
        <v>0</v>
      </c>
    </row>
    <row r="20" spans="1:17" ht="12">
      <c r="A20" s="61">
        <f>A2</f>
        <v>1</v>
      </c>
      <c r="B20" s="62">
        <f>A3</f>
        <v>2</v>
      </c>
      <c r="C20" s="63" t="str">
        <f>C2</f>
        <v>Julien Witschard</v>
      </c>
      <c r="D20" s="64" t="str">
        <f>C3</f>
        <v>Camille-Henri Waeber</v>
      </c>
      <c r="E20" s="65">
        <v>11</v>
      </c>
      <c r="F20" s="66">
        <v>4</v>
      </c>
      <c r="G20" s="65">
        <v>11</v>
      </c>
      <c r="H20" s="66">
        <v>5</v>
      </c>
      <c r="I20" s="65">
        <v>11</v>
      </c>
      <c r="J20" s="67">
        <v>5</v>
      </c>
      <c r="K20" s="68"/>
      <c r="L20" s="69"/>
      <c r="M20" s="68"/>
      <c r="N20" s="69"/>
      <c r="O20" s="70" t="str">
        <f t="shared" si="0"/>
        <v>Julien Witschard</v>
      </c>
      <c r="P20" s="76">
        <f t="shared" si="1"/>
        <v>3</v>
      </c>
      <c r="Q20" s="72">
        <f t="shared" si="2"/>
        <v>0</v>
      </c>
    </row>
    <row r="21" spans="1:17" ht="12.75" thickBot="1">
      <c r="A21" s="88">
        <f>A4</f>
        <v>3</v>
      </c>
      <c r="B21" s="89">
        <f>A5</f>
        <v>4</v>
      </c>
      <c r="C21" s="90" t="str">
        <f>C4</f>
        <v>Adis Hrnic</v>
      </c>
      <c r="D21" s="91" t="str">
        <f>C5</f>
        <v>Malik Lainsbury</v>
      </c>
      <c r="E21" s="92">
        <v>11</v>
      </c>
      <c r="F21" s="93">
        <v>5</v>
      </c>
      <c r="G21" s="92">
        <v>13</v>
      </c>
      <c r="H21" s="93">
        <v>11</v>
      </c>
      <c r="I21" s="92">
        <v>16</v>
      </c>
      <c r="J21" s="94">
        <v>14</v>
      </c>
      <c r="K21" s="95"/>
      <c r="L21" s="96"/>
      <c r="M21" s="95"/>
      <c r="N21" s="96"/>
      <c r="O21" s="97" t="str">
        <f t="shared" si="0"/>
        <v>Adis Hrnic</v>
      </c>
      <c r="P21" s="98">
        <f t="shared" si="1"/>
        <v>3</v>
      </c>
      <c r="Q21" s="99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2" t="s">
        <v>11</v>
      </c>
      <c r="H63" s="123"/>
      <c r="I63" s="122" t="s">
        <v>12</v>
      </c>
      <c r="J63" s="123"/>
      <c r="P63" s="3"/>
      <c r="Q63" s="3"/>
    </row>
    <row r="64" spans="1:17" ht="12">
      <c r="A64" s="124">
        <v>1</v>
      </c>
      <c r="B64" s="125"/>
      <c r="C64" s="100" t="s">
        <v>15</v>
      </c>
      <c r="D64" s="100" t="s">
        <v>16</v>
      </c>
      <c r="E64" s="101">
        <v>3</v>
      </c>
      <c r="F64" s="102"/>
      <c r="G64" s="116" t="s">
        <v>26</v>
      </c>
      <c r="H64" s="125"/>
      <c r="I64" s="116" t="s">
        <v>26</v>
      </c>
      <c r="J64" s="117"/>
      <c r="P64" s="3"/>
      <c r="Q64" s="3"/>
    </row>
    <row r="65" spans="1:17" ht="12">
      <c r="A65" s="120">
        <v>2</v>
      </c>
      <c r="B65" s="118"/>
      <c r="C65" s="100" t="s">
        <v>17</v>
      </c>
      <c r="D65" s="100" t="s">
        <v>18</v>
      </c>
      <c r="E65" s="101">
        <v>2</v>
      </c>
      <c r="F65" s="103"/>
      <c r="G65" s="108" t="s">
        <v>26</v>
      </c>
      <c r="H65" s="118"/>
      <c r="I65" s="108" t="s">
        <v>26</v>
      </c>
      <c r="J65" s="109"/>
      <c r="P65" s="3"/>
      <c r="Q65" s="3"/>
    </row>
    <row r="66" spans="1:17" ht="12">
      <c r="A66" s="120">
        <v>3</v>
      </c>
      <c r="B66" s="118"/>
      <c r="C66" s="100" t="s">
        <v>19</v>
      </c>
      <c r="D66" s="100" t="s">
        <v>20</v>
      </c>
      <c r="E66" s="101">
        <v>1</v>
      </c>
      <c r="F66" s="103"/>
      <c r="G66" s="108" t="s">
        <v>26</v>
      </c>
      <c r="H66" s="118"/>
      <c r="I66" s="108" t="s">
        <v>26</v>
      </c>
      <c r="J66" s="109"/>
      <c r="P66" s="3"/>
      <c r="Q66" s="3"/>
    </row>
    <row r="67" spans="1:17" ht="12.75" thickBot="1">
      <c r="A67" s="121">
        <v>4</v>
      </c>
      <c r="B67" s="119"/>
      <c r="C67" s="104" t="s">
        <v>21</v>
      </c>
      <c r="D67" s="104" t="s">
        <v>20</v>
      </c>
      <c r="E67" s="105">
        <v>0</v>
      </c>
      <c r="F67" s="106"/>
      <c r="G67" s="110" t="s">
        <v>26</v>
      </c>
      <c r="H67" s="119"/>
      <c r="I67" s="110" t="s">
        <v>26</v>
      </c>
      <c r="J67" s="111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A64:B64"/>
    <mergeCell ref="A65:B65"/>
    <mergeCell ref="A66:B66"/>
    <mergeCell ref="A67:B67"/>
    <mergeCell ref="G66:H66"/>
    <mergeCell ref="I66:J66"/>
    <mergeCell ref="I67:J67"/>
    <mergeCell ref="G67:H67"/>
    <mergeCell ref="M15:N15"/>
    <mergeCell ref="P1:Q1"/>
    <mergeCell ref="K15:L15"/>
    <mergeCell ref="I64:J64"/>
    <mergeCell ref="I65:J65"/>
    <mergeCell ref="G63:H63"/>
    <mergeCell ref="I63:J63"/>
    <mergeCell ref="G64:H64"/>
    <mergeCell ref="G65:H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  <oddFooter>&amp;L&amp;C&amp;R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07">
        <v>41342</v>
      </c>
      <c r="Q1" s="107"/>
    </row>
    <row r="2" spans="1:17" ht="13.5" customHeight="1">
      <c r="A2" s="43">
        <v>1</v>
      </c>
      <c r="B2" s="44"/>
      <c r="C2" s="45" t="s">
        <v>22</v>
      </c>
      <c r="D2" s="45" t="s">
        <v>23</v>
      </c>
      <c r="E2" s="46">
        <f>COUNTIF($O$16:$O$21,C2)</f>
        <v>1</v>
      </c>
      <c r="F2" s="47"/>
      <c r="G2" s="48">
        <f>SUM(P16,P18,P20)</f>
        <v>3</v>
      </c>
      <c r="H2" s="49"/>
      <c r="I2" s="46">
        <f>SUM(Q16,Q18,Q20)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24</v>
      </c>
      <c r="D3" s="45" t="s">
        <v>23</v>
      </c>
      <c r="E3" s="46">
        <f>COUNTIF($O$16:$O$21,C3)</f>
        <v>0</v>
      </c>
      <c r="F3" s="49"/>
      <c r="G3" s="48">
        <f>SUM(P17,P19,Q20)</f>
        <v>0</v>
      </c>
      <c r="H3" s="49"/>
      <c r="I3" s="51">
        <f>SUM(Q17,Q19,P20)</f>
        <v>6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25</v>
      </c>
      <c r="D4" s="45" t="s">
        <v>18</v>
      </c>
      <c r="E4" s="46">
        <f>COUNTIF($O$16:$O$21,C4)</f>
        <v>2</v>
      </c>
      <c r="F4" s="47"/>
      <c r="G4" s="48">
        <f>SUM(Q17,Q18,P21)</f>
        <v>6</v>
      </c>
      <c r="H4" s="49"/>
      <c r="I4" s="51">
        <f>SUM(P17,P18,Q21)</f>
        <v>0</v>
      </c>
      <c r="J4" s="52"/>
      <c r="K4" s="6"/>
      <c r="L4" s="6"/>
      <c r="M4" s="6"/>
      <c r="N4" s="6"/>
      <c r="O4" s="5" t="s">
        <v>14</v>
      </c>
      <c r="P4" s="42">
        <v>2</v>
      </c>
      <c r="Q4" s="8"/>
    </row>
    <row r="5" spans="1:17" ht="12.75" thickBot="1">
      <c r="A5" s="53">
        <v>4</v>
      </c>
      <c r="B5" s="54"/>
      <c r="C5" s="55"/>
      <c r="D5" s="55"/>
      <c r="E5" s="56">
        <f>COUNTIF($O$16:$O$21,C5)</f>
        <v>0</v>
      </c>
      <c r="F5" s="57"/>
      <c r="G5" s="58">
        <f>SUM(Q16,Q19,Q21)</f>
        <v>0</v>
      </c>
      <c r="H5" s="57"/>
      <c r="I5" s="59">
        <f>SUM(P16,P19,P21)</f>
        <v>0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2">
        <v>4</v>
      </c>
      <c r="L15" s="113"/>
      <c r="M15" s="114">
        <v>5</v>
      </c>
      <c r="N15" s="115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A5</f>
        <v>4</v>
      </c>
      <c r="C16" s="63" t="str">
        <f>C2</f>
        <v>Florian Kolly</v>
      </c>
      <c r="D16" s="64">
        <f>C5</f>
        <v>0</v>
      </c>
      <c r="E16" s="65"/>
      <c r="F16" s="66"/>
      <c r="G16" s="65"/>
      <c r="H16" s="66"/>
      <c r="I16" s="65"/>
      <c r="J16" s="67"/>
      <c r="K16" s="68"/>
      <c r="L16" s="69"/>
      <c r="M16" s="68"/>
      <c r="N16" s="69"/>
      <c r="O16" s="70">
        <f aca="true" t="shared" si="0" ref="O16:O21">IF(AND(P16&lt;3,Q16&lt;3),"",IF(P16=3,C16,D16))</f>
      </c>
      <c r="P16" s="71">
        <f aca="true" t="shared" si="1" ref="P16:P21">(E16&gt;F16)+(G16&gt;H16)+(I16&gt;J16)+(K16&gt;L16)+(M16&gt;N16)</f>
        <v>0</v>
      </c>
      <c r="Q16" s="72">
        <f aca="true" t="shared" si="2" ref="Q16:Q21">(E16&lt;F16)+(G16&lt;H16)+(I16&lt;J16)+(K16&lt;L16)+(M16&lt;N16)</f>
        <v>0</v>
      </c>
    </row>
    <row r="17" spans="1:17" ht="12.75" thickBot="1">
      <c r="A17" s="77">
        <f>A3</f>
        <v>2</v>
      </c>
      <c r="B17" s="78">
        <f>A4</f>
        <v>3</v>
      </c>
      <c r="C17" s="79" t="str">
        <f>C3</f>
        <v>Dylan Egli</v>
      </c>
      <c r="D17" s="80" t="str">
        <f>C4</f>
        <v>Alain Perroud</v>
      </c>
      <c r="E17" s="81">
        <v>6</v>
      </c>
      <c r="F17" s="82">
        <v>11</v>
      </c>
      <c r="G17" s="81">
        <v>5</v>
      </c>
      <c r="H17" s="82">
        <v>11</v>
      </c>
      <c r="I17" s="81">
        <v>5</v>
      </c>
      <c r="J17" s="83">
        <v>11</v>
      </c>
      <c r="K17" s="84"/>
      <c r="L17" s="83"/>
      <c r="M17" s="84"/>
      <c r="N17" s="83"/>
      <c r="O17" s="85" t="str">
        <f t="shared" si="0"/>
        <v>Alain Perroud</v>
      </c>
      <c r="P17" s="86">
        <f t="shared" si="1"/>
        <v>0</v>
      </c>
      <c r="Q17" s="87">
        <f t="shared" si="2"/>
        <v>3</v>
      </c>
    </row>
    <row r="18" spans="1:17" ht="12">
      <c r="A18" s="61">
        <f>A2</f>
        <v>1</v>
      </c>
      <c r="B18" s="62">
        <f>A4</f>
        <v>3</v>
      </c>
      <c r="C18" s="63" t="str">
        <f>C2</f>
        <v>Florian Kolly</v>
      </c>
      <c r="D18" s="64" t="str">
        <f>C4</f>
        <v>Alain Perroud</v>
      </c>
      <c r="E18" s="73">
        <v>5</v>
      </c>
      <c r="F18" s="74">
        <v>11</v>
      </c>
      <c r="G18" s="73">
        <v>8</v>
      </c>
      <c r="H18" s="74">
        <v>11</v>
      </c>
      <c r="I18" s="73">
        <v>7</v>
      </c>
      <c r="J18" s="75">
        <v>11</v>
      </c>
      <c r="K18" s="68"/>
      <c r="L18" s="69"/>
      <c r="M18" s="68"/>
      <c r="N18" s="69"/>
      <c r="O18" s="70" t="str">
        <f t="shared" si="0"/>
        <v>Alain Perroud</v>
      </c>
      <c r="P18" s="76">
        <f t="shared" si="1"/>
        <v>0</v>
      </c>
      <c r="Q18" s="72">
        <f t="shared" si="2"/>
        <v>3</v>
      </c>
    </row>
    <row r="19" spans="1:17" ht="12.75" thickBot="1">
      <c r="A19" s="77">
        <f>A3</f>
        <v>2</v>
      </c>
      <c r="B19" s="78">
        <f>A5</f>
        <v>4</v>
      </c>
      <c r="C19" s="79" t="str">
        <f>C3</f>
        <v>Dylan Egli</v>
      </c>
      <c r="D19" s="80">
        <f>C5</f>
        <v>0</v>
      </c>
      <c r="E19" s="81"/>
      <c r="F19" s="82"/>
      <c r="G19" s="81"/>
      <c r="H19" s="82"/>
      <c r="I19" s="81"/>
      <c r="J19" s="83"/>
      <c r="K19" s="84"/>
      <c r="L19" s="83"/>
      <c r="M19" s="84"/>
      <c r="N19" s="83"/>
      <c r="O19" s="85">
        <f t="shared" si="0"/>
      </c>
      <c r="P19" s="86">
        <f t="shared" si="1"/>
        <v>0</v>
      </c>
      <c r="Q19" s="87">
        <f t="shared" si="2"/>
        <v>0</v>
      </c>
    </row>
    <row r="20" spans="1:17" ht="12">
      <c r="A20" s="61">
        <f>A2</f>
        <v>1</v>
      </c>
      <c r="B20" s="62">
        <f>A3</f>
        <v>2</v>
      </c>
      <c r="C20" s="63" t="str">
        <f>C2</f>
        <v>Florian Kolly</v>
      </c>
      <c r="D20" s="64" t="str">
        <f>C3</f>
        <v>Dylan Egli</v>
      </c>
      <c r="E20" s="65">
        <v>11</v>
      </c>
      <c r="F20" s="66">
        <v>2</v>
      </c>
      <c r="G20" s="65">
        <v>11</v>
      </c>
      <c r="H20" s="66">
        <v>0</v>
      </c>
      <c r="I20" s="65">
        <v>11</v>
      </c>
      <c r="J20" s="67">
        <v>8</v>
      </c>
      <c r="K20" s="68"/>
      <c r="L20" s="69"/>
      <c r="M20" s="68"/>
      <c r="N20" s="69"/>
      <c r="O20" s="70" t="str">
        <f t="shared" si="0"/>
        <v>Florian Kolly</v>
      </c>
      <c r="P20" s="76">
        <f t="shared" si="1"/>
        <v>3</v>
      </c>
      <c r="Q20" s="72">
        <f t="shared" si="2"/>
        <v>0</v>
      </c>
    </row>
    <row r="21" spans="1:17" ht="12.75" thickBot="1">
      <c r="A21" s="88">
        <f>A4</f>
        <v>3</v>
      </c>
      <c r="B21" s="89">
        <f>A5</f>
        <v>4</v>
      </c>
      <c r="C21" s="90" t="str">
        <f>C4</f>
        <v>Alain Perroud</v>
      </c>
      <c r="D21" s="91">
        <f>C5</f>
        <v>0</v>
      </c>
      <c r="E21" s="92"/>
      <c r="F21" s="93"/>
      <c r="G21" s="92"/>
      <c r="H21" s="93"/>
      <c r="I21" s="92"/>
      <c r="J21" s="94"/>
      <c r="K21" s="95"/>
      <c r="L21" s="96"/>
      <c r="M21" s="95"/>
      <c r="N21" s="96"/>
      <c r="O21" s="97">
        <f t="shared" si="0"/>
      </c>
      <c r="P21" s="98">
        <f t="shared" si="1"/>
        <v>0</v>
      </c>
      <c r="Q21" s="99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2" t="s">
        <v>11</v>
      </c>
      <c r="H63" s="123"/>
      <c r="I63" s="122" t="s">
        <v>12</v>
      </c>
      <c r="J63" s="123"/>
      <c r="P63" s="3"/>
      <c r="Q63" s="3"/>
    </row>
    <row r="64" spans="1:17" ht="12">
      <c r="A64" s="124">
        <v>1</v>
      </c>
      <c r="B64" s="125"/>
      <c r="C64" s="100" t="s">
        <v>25</v>
      </c>
      <c r="D64" s="100" t="s">
        <v>18</v>
      </c>
      <c r="E64" s="101">
        <v>2</v>
      </c>
      <c r="F64" s="102"/>
      <c r="G64" s="116" t="s">
        <v>26</v>
      </c>
      <c r="H64" s="125"/>
      <c r="I64" s="116" t="s">
        <v>26</v>
      </c>
      <c r="J64" s="117"/>
      <c r="P64" s="3"/>
      <c r="Q64" s="3"/>
    </row>
    <row r="65" spans="1:17" ht="12">
      <c r="A65" s="120">
        <v>2</v>
      </c>
      <c r="B65" s="118"/>
      <c r="C65" s="100" t="s">
        <v>22</v>
      </c>
      <c r="D65" s="100" t="s">
        <v>23</v>
      </c>
      <c r="E65" s="101">
        <v>1</v>
      </c>
      <c r="F65" s="103"/>
      <c r="G65" s="108" t="s">
        <v>26</v>
      </c>
      <c r="H65" s="118"/>
      <c r="I65" s="108" t="s">
        <v>26</v>
      </c>
      <c r="J65" s="109"/>
      <c r="P65" s="3"/>
      <c r="Q65" s="3"/>
    </row>
    <row r="66" spans="1:17" ht="12">
      <c r="A66" s="120">
        <v>3</v>
      </c>
      <c r="B66" s="118"/>
      <c r="C66" s="100" t="s">
        <v>24</v>
      </c>
      <c r="D66" s="100" t="s">
        <v>23</v>
      </c>
      <c r="E66" s="101">
        <v>0</v>
      </c>
      <c r="F66" s="103"/>
      <c r="G66" s="108"/>
      <c r="H66" s="118"/>
      <c r="I66" s="108" t="s">
        <v>26</v>
      </c>
      <c r="J66" s="109"/>
      <c r="P66" s="3"/>
      <c r="Q66" s="3"/>
    </row>
    <row r="67" spans="1:17" ht="12.75" thickBot="1">
      <c r="A67" s="121">
        <v>4</v>
      </c>
      <c r="B67" s="119"/>
      <c r="C67" s="104"/>
      <c r="D67" s="104"/>
      <c r="E67" s="105">
        <v>0</v>
      </c>
      <c r="F67" s="106"/>
      <c r="G67" s="110"/>
      <c r="H67" s="119"/>
      <c r="I67" s="110" t="s">
        <v>26</v>
      </c>
      <c r="J67" s="111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M15:N15"/>
    <mergeCell ref="P1:Q1"/>
    <mergeCell ref="K15:L15"/>
    <mergeCell ref="A64:B64"/>
    <mergeCell ref="G64:H64"/>
    <mergeCell ref="I64:J64"/>
    <mergeCell ref="G67:H67"/>
    <mergeCell ref="I65:J65"/>
    <mergeCell ref="G63:H63"/>
    <mergeCell ref="I63:J63"/>
    <mergeCell ref="G65:H65"/>
    <mergeCell ref="G66:H66"/>
    <mergeCell ref="I66:J66"/>
    <mergeCell ref="I67:J67"/>
    <mergeCell ref="A67:B67"/>
    <mergeCell ref="A66:B66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2013-03-09T09:18:34Z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